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<sst xmlns="http://schemas.openxmlformats.org/spreadsheetml/2006/main" count="46" uniqueCount="32">
  <si>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Détermination de la VO2 max estimée et de la PMT correspondante</t>
  </si>
  <si>
    <t>Age (ans)</t>
  </si>
  <si>
    <t>Nom, Prénom</t>
  </si>
  <si>
    <t>Poids (kg)</t>
  </si>
  <si>
    <t>Date</t>
  </si>
  <si>
    <t>Taille (cm)</t>
  </si>
  <si>
    <t>DdN</t>
  </si>
  <si>
    <t>Correction VEMS</t>
  </si>
  <si>
    <t>Correction APS</t>
  </si>
  <si>
    <t>Valeurs théoriques</t>
  </si>
  <si>
    <t>Homme</t>
  </si>
  <si>
    <t>H. obèse</t>
  </si>
  <si>
    <t>Femme</t>
  </si>
  <si>
    <t>F. obèse</t>
  </si>
  <si>
    <t xml:space="preserve">Garçon </t>
  </si>
  <si>
    <t>Fille</t>
  </si>
  <si>
    <t>Si Poids &gt;</t>
  </si>
  <si>
    <t>VO2 max</t>
  </si>
  <si>
    <t>FC max</t>
  </si>
  <si>
    <t>PMT</t>
  </si>
  <si>
    <t>Echauffement</t>
  </si>
  <si>
    <t>Valeur Palier</t>
  </si>
  <si>
    <t>Palier 1</t>
  </si>
  <si>
    <t>Palier 2</t>
  </si>
  <si>
    <t>Palier 3</t>
  </si>
  <si>
    <t>Palier 4</t>
  </si>
  <si>
    <t>Palier 5</t>
  </si>
  <si>
    <t>Palier 6</t>
  </si>
  <si>
    <t>Palier 7</t>
  </si>
  <si>
    <t>Palier 8</t>
  </si>
  <si>
    <t>Palier 9</t>
  </si>
  <si>
    <t>Palier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</si>
</sst>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color indexed="12"/>
      <name val="MS Sans Serif"/>
      <family val="0"/>
    </font>
    <font>
      <sz val="10"/>
      <name val="MS Sans Serif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9" fontId="0" fillId="0" borderId="2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2">
      <selection activeCell="B9" sqref="B9"/>
    </sheetView>
  </sheetViews>
  <sheetFormatPr defaultColWidth="11.421875" defaultRowHeight="12.75"/>
  <cols>
    <col min="1" max="1" width="20.281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ht="13.5" thickBot="1"/>
    <row r="3" spans="1:4" ht="13.5" thickBot="1">
      <c r="A3" s="2" t="s">
        <v>1</v>
      </c>
      <c r="B3" s="3">
        <v>60</v>
      </c>
      <c r="D3" s="2" t="s">
        <v>2</v>
      </c>
    </row>
    <row r="4" spans="1:5" ht="13.5" thickBot="1">
      <c r="A4" s="2" t="s">
        <v>3</v>
      </c>
      <c r="B4" s="3">
        <v>62</v>
      </c>
      <c r="D4" s="2" t="s">
        <v>4</v>
      </c>
      <c r="E4" s="4">
        <f ca="1">TODAY()</f>
        <v>42839</v>
      </c>
    </row>
    <row r="5" spans="1:6" ht="13.5" thickBot="1">
      <c r="A5" s="2" t="s">
        <v>5</v>
      </c>
      <c r="B5" s="3">
        <v>173</v>
      </c>
      <c r="D5" s="2" t="s">
        <v>6</v>
      </c>
      <c r="E5" s="4"/>
      <c r="F5" s="5"/>
    </row>
    <row r="6" spans="1:6" ht="13.5" thickBot="1">
      <c r="A6" s="2"/>
      <c r="B6" s="6"/>
      <c r="D6" s="2"/>
      <c r="E6" s="4"/>
      <c r="F6" s="5"/>
    </row>
    <row r="7" spans="1:6" ht="13.5" thickBot="1">
      <c r="A7" s="2" t="s">
        <v>7</v>
      </c>
      <c r="B7" s="7">
        <v>1</v>
      </c>
      <c r="D7" s="2"/>
      <c r="E7" s="4"/>
      <c r="F7" s="5"/>
    </row>
    <row r="8" spans="1:6" ht="13.5" thickBot="1">
      <c r="A8" s="2" t="s">
        <v>8</v>
      </c>
      <c r="B8" s="7">
        <v>1.75</v>
      </c>
      <c r="D8" s="2"/>
      <c r="E8" s="4"/>
      <c r="F8" s="5"/>
    </row>
    <row r="9" spans="1:6" ht="12.75">
      <c r="A9" s="2"/>
      <c r="B9" s="8"/>
      <c r="D9" s="2"/>
      <c r="E9" s="4"/>
      <c r="F9" s="5"/>
    </row>
    <row r="10" spans="1:6" ht="12.75">
      <c r="A10" s="9" t="s">
        <v>9</v>
      </c>
      <c r="B10" s="8"/>
      <c r="D10" s="2"/>
      <c r="E10" s="4"/>
      <c r="F10" s="5"/>
    </row>
    <row r="11" ht="13.5" thickBot="1"/>
    <row r="12" spans="1:7" ht="12.75">
      <c r="A12" s="10"/>
      <c r="B12" s="11" t="s">
        <v>10</v>
      </c>
      <c r="C12" s="11" t="s">
        <v>11</v>
      </c>
      <c r="D12" s="12" t="s">
        <v>12</v>
      </c>
      <c r="E12" s="11" t="s">
        <v>13</v>
      </c>
      <c r="F12" s="11" t="s">
        <v>14</v>
      </c>
      <c r="G12" s="13" t="s">
        <v>15</v>
      </c>
    </row>
    <row r="13" spans="1:7" ht="12.75">
      <c r="A13" s="14" t="s">
        <v>16</v>
      </c>
      <c r="B13" s="15"/>
      <c r="C13" s="16">
        <f>((0.79*$B$5)-60.7)</f>
        <v>75.97000000000001</v>
      </c>
      <c r="D13" s="15"/>
      <c r="E13" s="16">
        <f>((0.65*$B$5)-42.8)</f>
        <v>69.65</v>
      </c>
      <c r="F13" s="15"/>
      <c r="G13" s="17"/>
    </row>
    <row r="14" spans="1:7" ht="12.75">
      <c r="A14" s="14" t="s">
        <v>17</v>
      </c>
      <c r="B14" s="16">
        <f>($B$4*(50.72-(0.372*$B$3)))</f>
        <v>1760.8</v>
      </c>
      <c r="C14" s="16">
        <f>((0.79*$B$5)-60.7)*(50.72-(0.372*$B$3))</f>
        <v>2157.5480000000002</v>
      </c>
      <c r="D14" s="16">
        <f>(42.8+B4)*(22.8-0.17*B3)</f>
        <v>1320.48</v>
      </c>
      <c r="E14" s="16">
        <f>$B$5*(14.81-(0.11*$B$3))</f>
        <v>1420.3300000000002</v>
      </c>
      <c r="F14" s="16">
        <f>(52.8*$B$4)-303.4</f>
        <v>2970.2</v>
      </c>
      <c r="G14" s="18">
        <f>(28.5*B4)+288</f>
        <v>2055</v>
      </c>
    </row>
    <row r="15" spans="1:7" ht="12.75">
      <c r="A15" s="14"/>
      <c r="B15" s="15"/>
      <c r="C15" s="15"/>
      <c r="D15" s="15"/>
      <c r="E15" s="15"/>
      <c r="F15" s="15"/>
      <c r="G15" s="17"/>
    </row>
    <row r="16" spans="1:7" ht="12.75">
      <c r="A16" s="14" t="s">
        <v>18</v>
      </c>
      <c r="B16" s="19">
        <f aca="true" t="shared" si="0" ref="B16:G16">210-(0.65*$B$3)</f>
        <v>171</v>
      </c>
      <c r="C16" s="19">
        <f t="shared" si="0"/>
        <v>171</v>
      </c>
      <c r="D16" s="19">
        <f t="shared" si="0"/>
        <v>171</v>
      </c>
      <c r="E16" s="19">
        <f t="shared" si="0"/>
        <v>171</v>
      </c>
      <c r="F16" s="19">
        <f t="shared" si="0"/>
        <v>171</v>
      </c>
      <c r="G16" s="20">
        <f t="shared" si="0"/>
        <v>171</v>
      </c>
    </row>
    <row r="17" spans="1:7" ht="12.75">
      <c r="A17" s="14"/>
      <c r="B17" s="15"/>
      <c r="C17" s="15"/>
      <c r="D17" s="15"/>
      <c r="E17" s="15"/>
      <c r="F17" s="15"/>
      <c r="G17" s="17"/>
    </row>
    <row r="18" spans="1:7" ht="12.75">
      <c r="A18" s="14" t="s">
        <v>19</v>
      </c>
      <c r="B18" s="19">
        <f aca="true" t="shared" si="1" ref="B18:G18">(B14-300)/10.3</f>
        <v>141.8252427184466</v>
      </c>
      <c r="C18" s="19">
        <f t="shared" si="1"/>
        <v>180.3444660194175</v>
      </c>
      <c r="D18" s="19">
        <f t="shared" si="1"/>
        <v>99.0757281553398</v>
      </c>
      <c r="E18" s="19">
        <f t="shared" si="1"/>
        <v>108.76990291262136</v>
      </c>
      <c r="F18" s="19">
        <f t="shared" si="1"/>
        <v>259.2427184466019</v>
      </c>
      <c r="G18" s="20">
        <f t="shared" si="1"/>
        <v>170.3883495145631</v>
      </c>
    </row>
    <row r="19" spans="1:7" ht="12.75">
      <c r="A19" s="14" t="s">
        <v>20</v>
      </c>
      <c r="B19" s="19">
        <f aca="true" t="shared" si="2" ref="B19:G19">B18/5</f>
        <v>28.36504854368932</v>
      </c>
      <c r="C19" s="19">
        <f t="shared" si="2"/>
        <v>36.0688932038835</v>
      </c>
      <c r="D19" s="19">
        <f t="shared" si="2"/>
        <v>19.81514563106796</v>
      </c>
      <c r="E19" s="19">
        <f t="shared" si="2"/>
        <v>21.75398058252427</v>
      </c>
      <c r="F19" s="19">
        <f t="shared" si="2"/>
        <v>51.84854368932038</v>
      </c>
      <c r="G19" s="20">
        <f t="shared" si="2"/>
        <v>34.07766990291262</v>
      </c>
    </row>
    <row r="20" spans="1:7" ht="12.75">
      <c r="A20" s="14" t="s">
        <v>21</v>
      </c>
      <c r="B20" s="19">
        <f aca="true" t="shared" si="3" ref="B20:G20">ROUND((B18-B19)/10,)</f>
        <v>11</v>
      </c>
      <c r="C20" s="19">
        <f t="shared" si="3"/>
        <v>14</v>
      </c>
      <c r="D20" s="19">
        <f t="shared" si="3"/>
        <v>8</v>
      </c>
      <c r="E20" s="19">
        <f t="shared" si="3"/>
        <v>9</v>
      </c>
      <c r="F20" s="19">
        <f t="shared" si="3"/>
        <v>21</v>
      </c>
      <c r="G20" s="20">
        <f t="shared" si="3"/>
        <v>14</v>
      </c>
    </row>
    <row r="21" spans="1:7" ht="12.75">
      <c r="A21" s="21"/>
      <c r="B21" s="22"/>
      <c r="C21" s="22"/>
      <c r="D21" s="22"/>
      <c r="E21" s="22"/>
      <c r="F21" s="22"/>
      <c r="G21" s="23"/>
    </row>
    <row r="22" spans="1:7" ht="13.5" thickBot="1">
      <c r="A22" s="24"/>
      <c r="B22" s="25"/>
      <c r="C22" s="25"/>
      <c r="D22" s="25"/>
      <c r="E22" s="25"/>
      <c r="F22" s="25"/>
      <c r="G22" s="26"/>
    </row>
    <row r="23" spans="1:7" ht="12.75">
      <c r="A23" s="27" t="s">
        <v>22</v>
      </c>
      <c r="B23" s="28">
        <f aca="true" t="shared" si="4" ref="B23:G23">B19+B20</f>
        <v>39.36504854368932</v>
      </c>
      <c r="C23" s="28">
        <f t="shared" si="4"/>
        <v>50.0688932038835</v>
      </c>
      <c r="D23" s="28">
        <f t="shared" si="4"/>
        <v>27.81514563106796</v>
      </c>
      <c r="E23" s="28">
        <f t="shared" si="4"/>
        <v>30.75398058252427</v>
      </c>
      <c r="F23" s="28">
        <f t="shared" si="4"/>
        <v>72.84854368932038</v>
      </c>
      <c r="G23" s="28">
        <f t="shared" si="4"/>
        <v>48.07766990291262</v>
      </c>
    </row>
    <row r="24" spans="1:7" ht="13.5" thickBot="1">
      <c r="A24" s="29" t="s">
        <v>23</v>
      </c>
      <c r="B24" s="30">
        <f>B23+$B$20</f>
        <v>50.36504854368932</v>
      </c>
      <c r="C24" s="30">
        <f>C23+$C$20</f>
        <v>64.0688932038835</v>
      </c>
      <c r="D24" s="30">
        <f>D23+$D$20</f>
        <v>35.81514563106796</v>
      </c>
      <c r="E24" s="30">
        <f>E23+$E$20</f>
        <v>39.75398058252427</v>
      </c>
      <c r="F24" s="30">
        <f>F23+$F$20</f>
        <v>93.84854368932038</v>
      </c>
      <c r="G24" s="30">
        <f aca="true" t="shared" si="5" ref="G24:G32">G23+$G$20</f>
        <v>62.07766990291262</v>
      </c>
    </row>
    <row r="25" spans="1:7" ht="12.75">
      <c r="A25" s="27" t="s">
        <v>24</v>
      </c>
      <c r="B25" s="30">
        <f aca="true" t="shared" si="6" ref="B25:B32">B24+$B$20</f>
        <v>61.36504854368932</v>
      </c>
      <c r="C25" s="30">
        <f aca="true" t="shared" si="7" ref="C25:C32">C24+$C$20</f>
        <v>78.0688932038835</v>
      </c>
      <c r="D25" s="30">
        <f aca="true" t="shared" si="8" ref="D25:D32">D24+$D$20</f>
        <v>43.81514563106796</v>
      </c>
      <c r="E25" s="30">
        <f aca="true" t="shared" si="9" ref="E25:E32">E24+$E$20</f>
        <v>48.75398058252427</v>
      </c>
      <c r="F25" s="30">
        <f aca="true" t="shared" si="10" ref="F25:F32">F24+$F$20</f>
        <v>114.84854368932038</v>
      </c>
      <c r="G25" s="30">
        <f t="shared" si="5"/>
        <v>76.07766990291262</v>
      </c>
    </row>
    <row r="26" spans="1:7" ht="13.5" thickBot="1">
      <c r="A26" s="29" t="s">
        <v>25</v>
      </c>
      <c r="B26" s="30">
        <f t="shared" si="6"/>
        <v>72.36504854368931</v>
      </c>
      <c r="C26" s="30">
        <f t="shared" si="7"/>
        <v>92.0688932038835</v>
      </c>
      <c r="D26" s="30">
        <f t="shared" si="8"/>
        <v>51.81514563106796</v>
      </c>
      <c r="E26" s="30">
        <f t="shared" si="9"/>
        <v>57.75398058252427</v>
      </c>
      <c r="F26" s="30">
        <f t="shared" si="10"/>
        <v>135.84854368932037</v>
      </c>
      <c r="G26" s="30">
        <f t="shared" si="5"/>
        <v>90.07766990291262</v>
      </c>
    </row>
    <row r="27" spans="1:7" ht="12.75">
      <c r="A27" s="27" t="s">
        <v>26</v>
      </c>
      <c r="B27" s="30">
        <f t="shared" si="6"/>
        <v>83.36504854368931</v>
      </c>
      <c r="C27" s="30">
        <f t="shared" si="7"/>
        <v>106.0688932038835</v>
      </c>
      <c r="D27" s="30">
        <f t="shared" si="8"/>
        <v>59.81514563106796</v>
      </c>
      <c r="E27" s="30">
        <f t="shared" si="9"/>
        <v>66.75398058252426</v>
      </c>
      <c r="F27" s="30">
        <f t="shared" si="10"/>
        <v>156.84854368932037</v>
      </c>
      <c r="G27" s="30">
        <f t="shared" si="5"/>
        <v>104.07766990291262</v>
      </c>
    </row>
    <row r="28" spans="1:7" ht="13.5" thickBot="1">
      <c r="A28" s="29" t="s">
        <v>27</v>
      </c>
      <c r="B28" s="30">
        <f t="shared" si="6"/>
        <v>94.36504854368931</v>
      </c>
      <c r="C28" s="30">
        <f t="shared" si="7"/>
        <v>120.0688932038835</v>
      </c>
      <c r="D28" s="30">
        <f t="shared" si="8"/>
        <v>67.81514563106796</v>
      </c>
      <c r="E28" s="30">
        <f t="shared" si="9"/>
        <v>75.75398058252426</v>
      </c>
      <c r="F28" s="30">
        <f t="shared" si="10"/>
        <v>177.84854368932037</v>
      </c>
      <c r="G28" s="30">
        <f t="shared" si="5"/>
        <v>118.07766990291262</v>
      </c>
    </row>
    <row r="29" spans="1:7" ht="12.75">
      <c r="A29" s="27" t="s">
        <v>28</v>
      </c>
      <c r="B29" s="30">
        <f t="shared" si="6"/>
        <v>105.36504854368931</v>
      </c>
      <c r="C29" s="30">
        <f t="shared" si="7"/>
        <v>134.0688932038835</v>
      </c>
      <c r="D29" s="30">
        <f t="shared" si="8"/>
        <v>75.81514563106796</v>
      </c>
      <c r="E29" s="30">
        <f t="shared" si="9"/>
        <v>84.75398058252426</v>
      </c>
      <c r="F29" s="30">
        <f t="shared" si="10"/>
        <v>198.84854368932037</v>
      </c>
      <c r="G29" s="30">
        <f t="shared" si="5"/>
        <v>132.07766990291262</v>
      </c>
    </row>
    <row r="30" spans="1:7" ht="13.5" thickBot="1">
      <c r="A30" s="29" t="s">
        <v>29</v>
      </c>
      <c r="B30" s="30">
        <f t="shared" si="6"/>
        <v>116.36504854368931</v>
      </c>
      <c r="C30" s="30">
        <f t="shared" si="7"/>
        <v>148.0688932038835</v>
      </c>
      <c r="D30" s="30">
        <f t="shared" si="8"/>
        <v>83.81514563106796</v>
      </c>
      <c r="E30" s="30">
        <f t="shared" si="9"/>
        <v>93.75398058252426</v>
      </c>
      <c r="F30" s="30">
        <f t="shared" si="10"/>
        <v>219.84854368932037</v>
      </c>
      <c r="G30" s="30">
        <f t="shared" si="5"/>
        <v>146.07766990291262</v>
      </c>
    </row>
    <row r="31" spans="1:7" ht="12.75">
      <c r="A31" s="27" t="s">
        <v>30</v>
      </c>
      <c r="B31" s="30">
        <f t="shared" si="6"/>
        <v>127.36504854368931</v>
      </c>
      <c r="C31" s="30">
        <f t="shared" si="7"/>
        <v>162.0688932038835</v>
      </c>
      <c r="D31" s="30">
        <f t="shared" si="8"/>
        <v>91.81514563106796</v>
      </c>
      <c r="E31" s="30">
        <f t="shared" si="9"/>
        <v>102.75398058252426</v>
      </c>
      <c r="F31" s="30">
        <f t="shared" si="10"/>
        <v>240.84854368932037</v>
      </c>
      <c r="G31" s="30">
        <f t="shared" si="5"/>
        <v>160.07766990291262</v>
      </c>
    </row>
    <row r="32" spans="1:7" ht="12.75">
      <c r="A32" s="29" t="s">
        <v>31</v>
      </c>
      <c r="B32" s="30">
        <f t="shared" si="6"/>
        <v>138.3650485436893</v>
      </c>
      <c r="C32" s="30">
        <f t="shared" si="7"/>
        <v>176.0688932038835</v>
      </c>
      <c r="D32" s="30">
        <f t="shared" si="8"/>
        <v>99.81514563106796</v>
      </c>
      <c r="E32" s="30">
        <f t="shared" si="9"/>
        <v>111.75398058252426</v>
      </c>
      <c r="F32" s="30">
        <f t="shared" si="10"/>
        <v>261.84854368932037</v>
      </c>
      <c r="G32" s="30">
        <f t="shared" si="5"/>
        <v>174.07766990291262</v>
      </c>
    </row>
    <row r="34" ht="12.75">
      <c r="A34" s="31" t="s">
        <v>7</v>
      </c>
    </row>
    <row r="35" ht="13.5" thickBot="1">
      <c r="A35" s="32"/>
    </row>
    <row r="36" spans="1:5" ht="12.75">
      <c r="A36" s="10"/>
      <c r="B36" s="11" t="s">
        <v>10</v>
      </c>
      <c r="C36" s="11" t="s">
        <v>11</v>
      </c>
      <c r="D36" s="12" t="s">
        <v>12</v>
      </c>
      <c r="E36" s="11" t="s">
        <v>13</v>
      </c>
    </row>
    <row r="37" spans="1:5" ht="12.75">
      <c r="A37" s="14" t="s">
        <v>16</v>
      </c>
      <c r="B37" s="15"/>
      <c r="C37" s="16">
        <f>((0.79*$B$5)-60.7)</f>
        <v>75.97000000000001</v>
      </c>
      <c r="D37" s="15"/>
      <c r="E37" s="16">
        <f>((0.65*$B$5)-42.8)</f>
        <v>69.65</v>
      </c>
    </row>
    <row r="38" spans="1:5" ht="12.75">
      <c r="A38" s="33" t="str">
        <f>A18</f>
        <v>PMT</v>
      </c>
      <c r="B38" s="34">
        <f aca="true" t="shared" si="11" ref="B38:E40">(B18)*$B$7</f>
        <v>141.8252427184466</v>
      </c>
      <c r="C38" s="34">
        <f t="shared" si="11"/>
        <v>180.3444660194175</v>
      </c>
      <c r="D38" s="34">
        <f t="shared" si="11"/>
        <v>99.0757281553398</v>
      </c>
      <c r="E38" s="34">
        <f t="shared" si="11"/>
        <v>108.76990291262136</v>
      </c>
    </row>
    <row r="39" spans="1:5" ht="12.75">
      <c r="A39" s="33" t="str">
        <f>A19</f>
        <v>Echauffement</v>
      </c>
      <c r="B39" s="34">
        <f t="shared" si="11"/>
        <v>28.36504854368932</v>
      </c>
      <c r="C39" s="34">
        <f t="shared" si="11"/>
        <v>36.0688932038835</v>
      </c>
      <c r="D39" s="34">
        <f t="shared" si="11"/>
        <v>19.81514563106796</v>
      </c>
      <c r="E39" s="34">
        <f t="shared" si="11"/>
        <v>21.75398058252427</v>
      </c>
    </row>
    <row r="40" spans="1:5" ht="12.75">
      <c r="A40" s="33" t="str">
        <f>A20</f>
        <v>Valeur Palier</v>
      </c>
      <c r="B40" s="34">
        <f t="shared" si="11"/>
        <v>11</v>
      </c>
      <c r="C40" s="34">
        <f t="shared" si="11"/>
        <v>14</v>
      </c>
      <c r="D40" s="34">
        <f t="shared" si="11"/>
        <v>8</v>
      </c>
      <c r="E40" s="34">
        <f t="shared" si="11"/>
        <v>9</v>
      </c>
    </row>
    <row r="41" spans="2:7" ht="12.75">
      <c r="B41" s="35"/>
      <c r="C41" s="35"/>
      <c r="D41" s="35"/>
      <c r="E41" s="35"/>
      <c r="F41" s="35"/>
      <c r="G41" s="35"/>
    </row>
    <row r="42" spans="1:7" ht="12.75">
      <c r="A42" s="36" t="s">
        <v>8</v>
      </c>
      <c r="B42" s="35"/>
      <c r="C42" s="35"/>
      <c r="D42" s="35"/>
      <c r="E42" s="35"/>
      <c r="F42" s="35"/>
      <c r="G42" s="35"/>
    </row>
    <row r="43" spans="1:7" ht="13.5" thickBot="1">
      <c r="A43" s="37"/>
      <c r="B43" s="35"/>
      <c r="C43" s="35"/>
      <c r="D43" s="35"/>
      <c r="E43" s="35"/>
      <c r="F43" s="35"/>
      <c r="G43" s="35"/>
    </row>
    <row r="44" spans="1:7" ht="12.75">
      <c r="A44" s="10"/>
      <c r="B44" s="11" t="s">
        <v>10</v>
      </c>
      <c r="C44" s="11" t="s">
        <v>11</v>
      </c>
      <c r="D44" s="12" t="s">
        <v>12</v>
      </c>
      <c r="E44" s="11" t="s">
        <v>13</v>
      </c>
      <c r="F44" s="11" t="s">
        <v>14</v>
      </c>
      <c r="G44" s="13" t="s">
        <v>15</v>
      </c>
    </row>
    <row r="45" spans="1:7" ht="12.75">
      <c r="A45" s="14" t="s">
        <v>16</v>
      </c>
      <c r="B45" s="15"/>
      <c r="C45" s="16">
        <f>((0.79*$B$5)-60.7)</f>
        <v>75.97000000000001</v>
      </c>
      <c r="D45" s="15"/>
      <c r="E45" s="16">
        <f>((0.65*$B$5)-42.8)</f>
        <v>69.65</v>
      </c>
      <c r="F45" s="15"/>
      <c r="G45" s="17"/>
    </row>
    <row r="46" spans="1:7" ht="12.75">
      <c r="A46" s="33" t="str">
        <f>A18</f>
        <v>PMT</v>
      </c>
      <c r="B46" s="34">
        <f aca="true" t="shared" si="12" ref="B46:G48">(B18)*$B$8</f>
        <v>248.19417475728153</v>
      </c>
      <c r="C46" s="34">
        <f t="shared" si="12"/>
        <v>315.6028155339806</v>
      </c>
      <c r="D46" s="34">
        <f t="shared" si="12"/>
        <v>173.38252427184466</v>
      </c>
      <c r="E46" s="34">
        <f t="shared" si="12"/>
        <v>190.3473300970874</v>
      </c>
      <c r="F46" s="34">
        <f t="shared" si="12"/>
        <v>453.6747572815533</v>
      </c>
      <c r="G46" s="34">
        <f t="shared" si="12"/>
        <v>298.1796116504854</v>
      </c>
    </row>
    <row r="47" spans="1:7" ht="12.75">
      <c r="A47" s="33" t="str">
        <f>A19</f>
        <v>Echauffement</v>
      </c>
      <c r="B47" s="34">
        <f t="shared" si="12"/>
        <v>49.63883495145631</v>
      </c>
      <c r="C47" s="34">
        <f t="shared" si="12"/>
        <v>63.12056310679612</v>
      </c>
      <c r="D47" s="34">
        <f t="shared" si="12"/>
        <v>34.67650485436893</v>
      </c>
      <c r="E47" s="34">
        <f t="shared" si="12"/>
        <v>38.069466019417476</v>
      </c>
      <c r="F47" s="34">
        <f t="shared" si="12"/>
        <v>90.73495145631067</v>
      </c>
      <c r="G47" s="34">
        <f t="shared" si="12"/>
        <v>59.63592233009708</v>
      </c>
    </row>
    <row r="48" spans="1:7" ht="12.75">
      <c r="A48" s="33" t="str">
        <f>A20</f>
        <v>Valeur Palier</v>
      </c>
      <c r="B48" s="34">
        <f t="shared" si="12"/>
        <v>19.25</v>
      </c>
      <c r="C48" s="34">
        <f t="shared" si="12"/>
        <v>24.5</v>
      </c>
      <c r="D48" s="34">
        <f t="shared" si="12"/>
        <v>14</v>
      </c>
      <c r="E48" s="34">
        <f t="shared" si="12"/>
        <v>15.75</v>
      </c>
      <c r="F48" s="34">
        <f t="shared" si="12"/>
        <v>36.75</v>
      </c>
      <c r="G48" s="34">
        <f t="shared" si="12"/>
        <v>24.5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C.H.U de Clermont Ferrand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Informatique</dc:creator>
  <cp:keywords/>
  <dc:description/>
  <cp:lastModifiedBy>di</cp:lastModifiedBy>
  <cp:lastPrinted>2011-04-07T12:04:28Z</cp:lastPrinted>
  <dcterms:created xsi:type="dcterms:W3CDTF">2011-01-04T08:50:52Z</dcterms:created>
  <dcterms:modified xsi:type="dcterms:W3CDTF">2017-04-14T14:56:21Z</dcterms:modified>
  <cp:category/>
  <cp:version/>
  <cp:contentType/>
  <cp:contentStatus/>
</cp:coreProperties>
</file>